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211"/>
  <workbookPr filterPrivacy="1" defaultThemeVersion="124226"/>
  <xr:revisionPtr revIDLastSave="0" documentId="13_ncr:1_{80480567-DFA7-3A4A-A323-449F726CEF9A}" xr6:coauthVersionLast="47" xr6:coauthVersionMax="47" xr10:uidLastSave="{00000000-0000-0000-0000-000000000000}"/>
  <bookViews>
    <workbookView xWindow="0" yWindow="500" windowWidth="25520" windowHeight="20640" xr2:uid="{00000000-000D-0000-FFFF-FFFF00000000}"/>
  </bookViews>
  <sheets>
    <sheet name="PRESUPUESTO PROYECTOS 2022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7" i="1" l="1"/>
  <c r="C56" i="1"/>
  <c r="C55" i="1"/>
  <c r="C29" i="1" l="1"/>
  <c r="C20" i="1"/>
  <c r="B32" i="1" l="1"/>
  <c r="B30" i="1"/>
  <c r="C53" i="1" l="1"/>
  <c r="C58" i="1" l="1"/>
  <c r="C60" i="1" s="1"/>
  <c r="B61" i="1" s="1"/>
</calcChain>
</file>

<file path=xl/sharedStrings.xml><?xml version="1.0" encoding="utf-8"?>
<sst xmlns="http://schemas.openxmlformats.org/spreadsheetml/2006/main" count="175" uniqueCount="167">
  <si>
    <t>INGRESOS POR PROYECTOS</t>
  </si>
  <si>
    <t>INGRESOS POR SUBSIDIOS</t>
  </si>
  <si>
    <t>REMUNERACIONES</t>
  </si>
  <si>
    <t>VIÁTICOS, ALOJAMIENTO Y TRASLADOS</t>
  </si>
  <si>
    <t>HONORARIOS ACADEMICOS Y/O PROFESIONALES</t>
  </si>
  <si>
    <t>HONORARIOS ADMINISTRATIVOS PROYECTOS</t>
  </si>
  <si>
    <t>GASTOS INFRAESTRUCTURA</t>
  </si>
  <si>
    <t>GASTOS MUEBLES Y EQUIPOS</t>
  </si>
  <si>
    <t>MATERIALES DE OFICINA Y ÚTILES</t>
  </si>
  <si>
    <t>MATERIAL DE ENSEÑANZA Y BIBLIOGRAFICO</t>
  </si>
  <si>
    <t>INSUMOS DE  LABORATORIO</t>
  </si>
  <si>
    <t xml:space="preserve">SERVICIOS DE APOYO </t>
  </si>
  <si>
    <t>PUBLICIDAD Y PROMOCIÓN</t>
  </si>
  <si>
    <t>SERVICIOS Y MATERIALES DE MANTENCIÓN Y/O REPARACIÓN</t>
  </si>
  <si>
    <t>SERVICIOS DE ALIMENTACION</t>
  </si>
  <si>
    <t>GASTOS POR ARRIENDOS (INMUEBLE, MUEBLES Y EQUIPOS)</t>
  </si>
  <si>
    <t>SOFTWARE</t>
  </si>
  <si>
    <t>GASTOS GENERALES</t>
  </si>
  <si>
    <t>MOVILIZACIÓN Y COMBUSTIBLE</t>
  </si>
  <si>
    <t>ATENCION A TERCEROS</t>
  </si>
  <si>
    <t>INSCRIPCION PROYECTOS</t>
  </si>
  <si>
    <t xml:space="preserve">GASTOS EN CAPACITACION </t>
  </si>
  <si>
    <t>GASTOS POR SUBSIDIO PROYECTOS</t>
  </si>
  <si>
    <t>GASTOS BANCARIOS, COMISIONES E INTERES</t>
  </si>
  <si>
    <t>TRASPASO DE FONDOS</t>
  </si>
  <si>
    <t>COSTO ADMINISTRACION PROYECTO</t>
  </si>
  <si>
    <t>COBRO DE DERECHO UNIDAD MENOR</t>
  </si>
  <si>
    <t>COBRO DE DERECHO UNIDAD MAYOR</t>
  </si>
  <si>
    <t xml:space="preserve">MONTO </t>
  </si>
  <si>
    <t>TOTAL INGRESOS</t>
  </si>
  <si>
    <t>CÓDIGO DEL PROYECTO</t>
  </si>
  <si>
    <t>JEFE DEL PROYECTO</t>
  </si>
  <si>
    <t>UNIDAD MAYOR</t>
  </si>
  <si>
    <t>TIPO DE PROYECTO</t>
  </si>
  <si>
    <t>PROYECTO DE ADMINISTRACIÓN DE EXCEDENTES</t>
  </si>
  <si>
    <t>CURSO</t>
  </si>
  <si>
    <t>ARRIENDO</t>
  </si>
  <si>
    <t>ASESORÍA Y CONSULTORÍA</t>
  </si>
  <si>
    <t>SEMINARIOS, CONGRESOS O FERIAS</t>
  </si>
  <si>
    <t>DIPLOMADO</t>
  </si>
  <si>
    <t>MAGÍSTER</t>
  </si>
  <si>
    <t>VENTAS</t>
  </si>
  <si>
    <t>TÉCNICOS</t>
  </si>
  <si>
    <t>POSTÍTULO</t>
  </si>
  <si>
    <t>PROSECUCIÓN DE ESTUDIOS</t>
  </si>
  <si>
    <t>PROYECTO DE INVESTIGACIÓN</t>
  </si>
  <si>
    <t>DOCTORADO</t>
  </si>
  <si>
    <t>REGULARIZACIÓN DE TITULO</t>
  </si>
  <si>
    <t>ASISTENCIA TÉCNICA</t>
  </si>
  <si>
    <t>PROYECTO DE ATENCIÓN PSICOLÓGICA</t>
  </si>
  <si>
    <t>TECNÓLOGOS</t>
  </si>
  <si>
    <t>PUBLICIDAD</t>
  </si>
  <si>
    <t>ANÁLISIS DE LABORATORIO</t>
  </si>
  <si>
    <t>TOTAL DE GASTOS</t>
  </si>
  <si>
    <t>SALDO FINAL</t>
  </si>
  <si>
    <t>TOTAL DERECHOS UNIVERSITARIOS</t>
  </si>
  <si>
    <t>FACTOR</t>
  </si>
  <si>
    <t>ESCUELA DE ARQUITECTURA</t>
  </si>
  <si>
    <t>PROGRAMA DE BACHILLERATO</t>
  </si>
  <si>
    <t>DEPARTAMENTO DE BIOLOGIA</t>
  </si>
  <si>
    <t>CENTRO DE ESTUDIOS EN CIENCIA Y TECNOLOGIA DE LOS ALIMENTOS</t>
  </si>
  <si>
    <t>CEDETEC CENTRO DE DESARROLLO DE EXPERIMENTACION Y TRASNFORMACION DE TECNOLOGIA</t>
  </si>
  <si>
    <t>CEUS LLANQUIHUE</t>
  </si>
  <si>
    <t>DEPARTAMENTO DE CIENCIAS DEL AMBIENTE</t>
  </si>
  <si>
    <t>CENTRO DE INVESTIGACION EN CREATIVIDAD EDUCACION SUPERIOR (CICES)</t>
  </si>
  <si>
    <t>CENTRO DE INVESTIGACION E INNOVACION EN EDUCACION( TIC) (CIIET)</t>
  </si>
  <si>
    <t>SALON BULNES</t>
  </si>
  <si>
    <t>DEPARTAMENTO DE CIENCIA Y TECNOLOGIA DE LOS ALIMENTOS</t>
  </si>
  <si>
    <t>DEPARTAMENTO DE CALIDAD DE VIDA ESTUDIANTIL</t>
  </si>
  <si>
    <t>CENTRO FELIX KLEIN</t>
  </si>
  <si>
    <t>DECANATO DE CIENCIA</t>
  </si>
  <si>
    <t>DIRECCION DE DESARROLLO INSTITUCIONAL</t>
  </si>
  <si>
    <t>INNOVO</t>
  </si>
  <si>
    <t>DEPARTARMENTO DE RELACIONES INTERNACIONALES E INTERUNIVERSITARIAS</t>
  </si>
  <si>
    <t>DEPARTAMENTO DE DESARROLLO DE TALENTOS ARTISTICOS</t>
  </si>
  <si>
    <t>ESCUELA DE CIENCIAS ACTIVIDAD FISICA Y DEPORTES (ECIADES)</t>
  </si>
  <si>
    <t>EDUCACION CONTINUA VIME</t>
  </si>
  <si>
    <t>DEPARTAMENTO DE EDUCACION</t>
  </si>
  <si>
    <t>ESCUELA DE MEDICINA</t>
  </si>
  <si>
    <t>ESCUELA DE ENFERMERIA</t>
  </si>
  <si>
    <t>ESCUELA DE OBSTETRICIA Y PUERICULTURA</t>
  </si>
  <si>
    <t>ESCUELA DE PERIODISMO</t>
  </si>
  <si>
    <t>ESCUELA DE PSICOLOGIA</t>
  </si>
  <si>
    <t>ESCUELA DE TERAPIA OCUPACIONAL</t>
  </si>
  <si>
    <t>FUDEA</t>
  </si>
  <si>
    <t>DEPARTAMENTO DE FILOSOFIA</t>
  </si>
  <si>
    <t>DEPARTAMENTO DE HISTORIA</t>
  </si>
  <si>
    <t>INSTITUTO DE ESTUDIOS AVANZADOS (IDEA)</t>
  </si>
  <si>
    <t>DEPARTAMENTO DE INGENIERIA EN OBRAS CIVILES</t>
  </si>
  <si>
    <t>DEPARTAMENTO DE INGENIERIA INDUSTRIAL</t>
  </si>
  <si>
    <t>DEPARTAMENTO DE INGENIERIA ELECTRICA</t>
  </si>
  <si>
    <t>DEPARTAMENTO DE INGENIERIA GEOGRAFICA</t>
  </si>
  <si>
    <t>DEPARTAMENTO DE INGENIERIA INFORMATICA</t>
  </si>
  <si>
    <t>DEPARTAMENTO DE INGENIERIA MECANICA</t>
  </si>
  <si>
    <t>DEPARTAMENTO DE INGENIERIA EN MINAS</t>
  </si>
  <si>
    <t>DEPARTAMENTO DE INGENIERIA QUIMICA</t>
  </si>
  <si>
    <t>DEPARTAMENTO DE INGENIERIA METALURGICA</t>
  </si>
  <si>
    <t>CENTRO DE INNOVACION Y TRANSFERENCIA TECNOLOGICA CITT</t>
  </si>
  <si>
    <t>DEPARTAMENTO DE MATEMATICA Y CIENCIA DE LA COMPUTACION</t>
  </si>
  <si>
    <t>RADIO EMISORA</t>
  </si>
  <si>
    <t>SELLO EDITORIAL</t>
  </si>
  <si>
    <t>SEGIC</t>
  </si>
  <si>
    <t>DEPARTAMENTO EN TECNOLOGIAS EN GESTION</t>
  </si>
  <si>
    <t>DEPARTAMENTO GESTION AGRARIA</t>
  </si>
  <si>
    <t>DEPARTAMENTO DE TECNOLOGIAS INDUSTRIALES</t>
  </si>
  <si>
    <t>DEPARTAMENTO DE PUBLICIDAD E IMAGEN</t>
  </si>
  <si>
    <t>VICERRECTORIA DE APOYO AL ESTUDIANTE</t>
  </si>
  <si>
    <t>VICERRECTORIA DE POSTGRADO</t>
  </si>
  <si>
    <t>VICERRECTORIA DE VINCULACION CON EL MEDIO</t>
  </si>
  <si>
    <t>VICERRECTORIA ACADEMICA</t>
  </si>
  <si>
    <t>VICERRECTORIA DE INVESTIGACION, DESARROLLO E INNOVACION (VRIDEI)</t>
  </si>
  <si>
    <t>DECANATO CIENCIAS MEDICAS</t>
  </si>
  <si>
    <t>PROGRAMA DE ADULTO MAYOR</t>
  </si>
  <si>
    <t>DEPARTAMENTO DE FISICA</t>
  </si>
  <si>
    <t>DECANATO DE DERECHO</t>
  </si>
  <si>
    <t>DECANATO DE HUMANIDADES</t>
  </si>
  <si>
    <t>DEPARTAMENTO DE LINGUISTICA Y LITERATURA</t>
  </si>
  <si>
    <t>CENTRO DE CAPACITACION INDUSTRIAL</t>
  </si>
  <si>
    <t>CENTRO DE ORDENAMIENTO TERRITORIAL</t>
  </si>
  <si>
    <t>CENTRO PARA LA INTEGRACION INGENIERIA SOCIEDAD</t>
  </si>
  <si>
    <t>DECANATO DE INGENIERIA</t>
  </si>
  <si>
    <t>PROGRAMA EN GESTION Y ORDENAMIENTO AMBIENTAL</t>
  </si>
  <si>
    <t>DECANATO DE QUIMICA Y BIOLOGIA</t>
  </si>
  <si>
    <t>DEPARTAMENTO DE QUIMICA DE LOS MATERIALES</t>
  </si>
  <si>
    <t>DECANATO TECNOLOGICA</t>
  </si>
  <si>
    <t>DIRECCION DE COMUNICACIONES CORPORATIVAS Y RELACIONES PUBLICAS.</t>
  </si>
  <si>
    <t>CITECAMP</t>
  </si>
  <si>
    <t>DEPARTAMENTO DE GESTION DE DEPORTE Y LA CULTURA</t>
  </si>
  <si>
    <t>FACULTAD DE QUÍMICA Y BIOLOGÍA</t>
  </si>
  <si>
    <t>FACULTAD CIENCIAS MEDICAS</t>
  </si>
  <si>
    <t>FACULTAD DE CIENCIA</t>
  </si>
  <si>
    <t>FACULTAD DE DERECHO</t>
  </si>
  <si>
    <t>FACULTAD DE HUMANIDADES</t>
  </si>
  <si>
    <t xml:space="preserve">CENTRO EXPERIMENTO </t>
  </si>
  <si>
    <t>FACULTAD DE INGENIERÍA</t>
  </si>
  <si>
    <t>FACULTAD TECNOLÓGICA</t>
  </si>
  <si>
    <t>PRORRECTORÍA</t>
  </si>
  <si>
    <t>RECTORÍA</t>
  </si>
  <si>
    <t>VICERRECTORÍA ACADÉMICA</t>
  </si>
  <si>
    <t>VICERRECTORÍA DE APOYO AL ESTUDIANTE</t>
  </si>
  <si>
    <t>VICERRECTORÍA DE INVESTIGACIÓN, DESARROLLO E INNOVACIÓN</t>
  </si>
  <si>
    <t>VICERRECTORÍA DE POSTGRADO</t>
  </si>
  <si>
    <t>VICERRECTORÍA DE VINCULACIÓN CON EL MEDIO</t>
  </si>
  <si>
    <t>UNIDADES EJECUTORA</t>
  </si>
  <si>
    <t>UNIDAD DE ADICCIONES DEL DECANATO DE CIENCIAS MÉDICAS</t>
  </si>
  <si>
    <t xml:space="preserve">VINCULACION CON EL MEDIO CIENCIAS MEDICAS DEL DECANATO DE CIENCIAS MÉDICAS </t>
  </si>
  <si>
    <t>FACTOR U MAYOR</t>
  </si>
  <si>
    <t>FACTOR U MENOR</t>
  </si>
  <si>
    <t>UNIDAD DE EDUCACION CONTINUA DE LA FACULTAD DE HUMANIDADES</t>
  </si>
  <si>
    <t xml:space="preserve">NOMBRE DEL PROYECTO </t>
  </si>
  <si>
    <t>EFUSACH</t>
  </si>
  <si>
    <t>CAPACITACIÓN USACH</t>
  </si>
  <si>
    <t>CENTRO DE INNOVACION EN ENVASES Y EMBALAJES</t>
  </si>
  <si>
    <t>DEPARTAMENTO DE EXTENSIÓN VIME</t>
  </si>
  <si>
    <t>FUNDACIÓN PARA EL DESARROLLO DEL EMPRENDIMIENTO</t>
  </si>
  <si>
    <t>SDT USACH LTDA.</t>
  </si>
  <si>
    <t>TOTAL GASTO EN PERSONAL</t>
  </si>
  <si>
    <t>TIPO DE CUENTA</t>
  </si>
  <si>
    <t>DATOS DEL PROYECTO</t>
  </si>
  <si>
    <t>INGRESOS</t>
  </si>
  <si>
    <t>GASTOS</t>
  </si>
  <si>
    <t>UNIDAD EJECUTORA</t>
  </si>
  <si>
    <t>PRESUPUESTO PERIODO 2022</t>
  </si>
  <si>
    <t>BENEFICIOS AL PERSONAL</t>
  </si>
  <si>
    <t>ARTÍCULOS DE CEREMONIAS</t>
  </si>
  <si>
    <t>SERVICIOS BÁSICOS, TELECOMUNICACIONES Y CORRESPONDENCIA</t>
  </si>
  <si>
    <t>|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</si>
</sst>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340A]#,##0"/>
    <numFmt numFmtId="165" formatCode="0.000"/>
  </numFmts>
  <fonts count="5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1D294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Protection="1"/>
    <xf numFmtId="164" fontId="2" fillId="0" borderId="0" xfId="0" applyNumberFormat="1" applyFont="1" applyProtection="1"/>
    <xf numFmtId="165" fontId="2" fillId="0" borderId="0" xfId="0" applyNumberFormat="1" applyFont="1" applyProtection="1"/>
    <xf numFmtId="0" fontId="1" fillId="0" borderId="0" xfId="0" applyFont="1" applyBorder="1" applyAlignment="1" applyProtection="1">
      <alignment horizontal="center"/>
    </xf>
    <xf numFmtId="0" fontId="1" fillId="2" borderId="1" xfId="0" applyFont="1" applyFill="1" applyBorder="1" applyAlignment="1" applyProtection="1">
      <alignment horizontal="center" vertical="center"/>
    </xf>
    <xf numFmtId="165" fontId="1" fillId="2" borderId="1" xfId="0" applyNumberFormat="1" applyFont="1" applyFill="1" applyBorder="1" applyAlignment="1" applyProtection="1">
      <alignment horizontal="center" vertical="center"/>
    </xf>
    <xf numFmtId="164" fontId="2" fillId="0" borderId="5" xfId="0" applyNumberFormat="1" applyFont="1" applyBorder="1" applyProtection="1"/>
    <xf numFmtId="0" fontId="2" fillId="0" borderId="1" xfId="0" applyFont="1" applyFill="1" applyBorder="1" applyProtection="1"/>
    <xf numFmtId="165" fontId="2" fillId="0" borderId="1" xfId="0" applyNumberFormat="1" applyFont="1" applyBorder="1" applyProtection="1"/>
    <xf numFmtId="0" fontId="2" fillId="0" borderId="0" xfId="0" applyFont="1" applyBorder="1" applyProtection="1"/>
    <xf numFmtId="164" fontId="2" fillId="0" borderId="0" xfId="0" applyNumberFormat="1" applyFont="1" applyBorder="1" applyProtection="1"/>
    <xf numFmtId="0" fontId="2" fillId="0" borderId="0" xfId="0" applyFont="1" applyFill="1" applyProtection="1"/>
    <xf numFmtId="0" fontId="2" fillId="0" borderId="1" xfId="0" applyFont="1" applyFill="1" applyBorder="1" applyAlignment="1" applyProtection="1">
      <alignment horizontal="left"/>
    </xf>
    <xf numFmtId="164" fontId="2" fillId="0" borderId="3" xfId="0" applyNumberFormat="1" applyFont="1" applyBorder="1" applyProtection="1"/>
    <xf numFmtId="164" fontId="1" fillId="0" borderId="7" xfId="0" applyNumberFormat="1" applyFont="1" applyBorder="1" applyProtection="1"/>
    <xf numFmtId="164" fontId="2" fillId="0" borderId="23" xfId="0" applyNumberFormat="1" applyFont="1" applyBorder="1" applyProtection="1">
      <protection locked="0"/>
    </xf>
    <xf numFmtId="164" fontId="2" fillId="0" borderId="5" xfId="0" applyNumberFormat="1" applyFont="1" applyBorder="1" applyProtection="1">
      <protection locked="0"/>
    </xf>
    <xf numFmtId="164" fontId="2" fillId="0" borderId="5" xfId="0" applyNumberFormat="1" applyFont="1" applyBorder="1" applyAlignment="1" applyProtection="1">
      <alignment horizontal="left" vertical="center" wrapText="1"/>
      <protection locked="0"/>
    </xf>
    <xf numFmtId="164" fontId="2" fillId="0" borderId="21" xfId="0" applyNumberFormat="1" applyFont="1" applyBorder="1" applyProtection="1">
      <protection locked="0"/>
    </xf>
    <xf numFmtId="164" fontId="2" fillId="0" borderId="16" xfId="0" applyNumberFormat="1" applyFont="1" applyBorder="1" applyProtection="1">
      <protection locked="0"/>
    </xf>
    <xf numFmtId="164" fontId="2" fillId="0" borderId="12" xfId="0" applyNumberFormat="1" applyFont="1" applyBorder="1" applyProtection="1">
      <protection locked="0"/>
    </xf>
    <xf numFmtId="164" fontId="2" fillId="0" borderId="1" xfId="0" applyNumberFormat="1" applyFont="1" applyBorder="1" applyProtection="1">
      <protection locked="0"/>
    </xf>
    <xf numFmtId="164" fontId="2" fillId="0" borderId="24" xfId="0" applyNumberFormat="1" applyFont="1" applyBorder="1" applyProtection="1">
      <protection locked="0"/>
    </xf>
    <xf numFmtId="164" fontId="2" fillId="0" borderId="11" xfId="0" applyNumberFormat="1" applyFont="1" applyBorder="1" applyProtection="1">
      <protection locked="0"/>
    </xf>
    <xf numFmtId="0" fontId="2" fillId="4" borderId="22" xfId="0" applyFont="1" applyFill="1" applyBorder="1" applyProtection="1"/>
    <xf numFmtId="0" fontId="2" fillId="4" borderId="4" xfId="0" applyFont="1" applyFill="1" applyBorder="1" applyProtection="1"/>
    <xf numFmtId="0" fontId="2" fillId="4" borderId="4" xfId="0" applyFont="1" applyFill="1" applyBorder="1" applyAlignment="1" applyProtection="1">
      <alignment horizontal="left" vertical="center"/>
    </xf>
    <xf numFmtId="0" fontId="2" fillId="4" borderId="4" xfId="0" applyFont="1" applyFill="1" applyBorder="1" applyAlignment="1" applyProtection="1">
      <alignment horizontal="left" vertical="center" wrapText="1"/>
    </xf>
    <xf numFmtId="0" fontId="2" fillId="4" borderId="20" xfId="0" applyFont="1" applyFill="1" applyBorder="1" applyProtection="1"/>
    <xf numFmtId="0" fontId="2" fillId="4" borderId="15" xfId="0" applyFont="1" applyFill="1" applyBorder="1" applyProtection="1"/>
    <xf numFmtId="0" fontId="1" fillId="5" borderId="19" xfId="0" applyFont="1" applyFill="1" applyBorder="1" applyAlignment="1" applyProtection="1">
      <alignment horizontal="center"/>
    </xf>
    <xf numFmtId="164" fontId="1" fillId="5" borderId="14" xfId="0" applyNumberFormat="1" applyFont="1" applyFill="1" applyBorder="1" applyAlignment="1" applyProtection="1">
      <alignment horizontal="center"/>
    </xf>
    <xf numFmtId="0" fontId="3" fillId="3" borderId="19" xfId="0" applyFont="1" applyFill="1" applyBorder="1" applyProtection="1"/>
    <xf numFmtId="164" fontId="3" fillId="3" borderId="14" xfId="0" applyNumberFormat="1" applyFont="1" applyFill="1" applyBorder="1" applyProtection="1"/>
    <xf numFmtId="164" fontId="1" fillId="5" borderId="19" xfId="0" applyNumberFormat="1" applyFont="1" applyFill="1" applyBorder="1" applyAlignment="1" applyProtection="1">
      <alignment horizontal="center"/>
    </xf>
    <xf numFmtId="0" fontId="2" fillId="4" borderId="2" xfId="0" applyFont="1" applyFill="1" applyBorder="1" applyProtection="1"/>
    <xf numFmtId="0" fontId="1" fillId="5" borderId="13" xfId="0" applyFont="1" applyFill="1" applyBorder="1" applyProtection="1"/>
    <xf numFmtId="164" fontId="1" fillId="5" borderId="19" xfId="0" applyNumberFormat="1" applyFont="1" applyFill="1" applyBorder="1" applyProtection="1"/>
    <xf numFmtId="0" fontId="2" fillId="4" borderId="19" xfId="0" applyFont="1" applyFill="1" applyBorder="1" applyProtection="1"/>
    <xf numFmtId="0" fontId="3" fillId="3" borderId="17" xfId="0" applyFont="1" applyFill="1" applyBorder="1" applyProtection="1"/>
    <xf numFmtId="164" fontId="3" fillId="3" borderId="18" xfId="0" applyNumberFormat="1" applyFont="1" applyFill="1" applyBorder="1" applyProtection="1"/>
    <xf numFmtId="0" fontId="3" fillId="3" borderId="6" xfId="0" applyFont="1" applyFill="1" applyBorder="1" applyAlignment="1" applyProtection="1">
      <alignment horizontal="center"/>
    </xf>
    <xf numFmtId="0" fontId="4" fillId="0" borderId="0" xfId="0" applyFont="1" applyFill="1"/>
    <xf numFmtId="0" fontId="3" fillId="3" borderId="13" xfId="0" applyFont="1" applyFill="1" applyBorder="1" applyAlignment="1" applyProtection="1">
      <alignment horizontal="center" vertical="center" wrapText="1"/>
    </xf>
    <xf numFmtId="0" fontId="3" fillId="3" borderId="14" xfId="0" applyFont="1" applyFill="1" applyBorder="1" applyAlignment="1" applyProtection="1">
      <alignment horizontal="center" vertical="center" wrapText="1"/>
    </xf>
    <xf numFmtId="0" fontId="1" fillId="0" borderId="8" xfId="0" applyFont="1" applyBorder="1" applyAlignment="1" applyProtection="1">
      <alignment horizontal="center" vertical="center" wrapText="1"/>
    </xf>
    <xf numFmtId="0" fontId="1" fillId="0" borderId="9" xfId="0" applyFont="1" applyBorder="1" applyAlignment="1" applyProtection="1">
      <alignment horizontal="center" vertical="center" wrapText="1"/>
    </xf>
    <xf numFmtId="0" fontId="1" fillId="0" borderId="10" xfId="0" applyFont="1" applyBorder="1" applyAlignment="1" applyProtection="1">
      <alignment horizontal="center" vertical="center" wrapText="1"/>
    </xf>
    <xf numFmtId="0" fontId="1" fillId="0" borderId="11" xfId="0" applyFont="1" applyBorder="1" applyAlignment="1" applyProtection="1">
      <alignment horizontal="center" vertical="center" wrapText="1"/>
    </xf>
    <xf numFmtId="0" fontId="3" fillId="3" borderId="13" xfId="0" applyFont="1" applyFill="1" applyBorder="1" applyAlignment="1" applyProtection="1">
      <alignment horizontal="center"/>
    </xf>
    <xf numFmtId="0" fontId="3" fillId="3" borderId="14" xfId="0" applyFont="1" applyFill="1" applyBorder="1" applyAlignment="1" applyProtection="1">
      <alignment horizontal="center"/>
    </xf>
    <xf numFmtId="0" fontId="3" fillId="3" borderId="17" xfId="0" applyFont="1" applyFill="1" applyBorder="1" applyAlignment="1" applyProtection="1">
      <alignment horizontal="center"/>
    </xf>
    <xf numFmtId="0" fontId="3" fillId="3" borderId="18" xfId="0" applyFont="1" applyFill="1" applyBorder="1" applyAlignment="1" applyProtection="1">
      <alignment horizontal="center"/>
    </xf>
    <xf numFmtId="0" fontId="1" fillId="3" borderId="13" xfId="0" applyFont="1" applyFill="1" applyBorder="1" applyAlignment="1" applyProtection="1">
      <alignment horizontal="center"/>
    </xf>
    <xf numFmtId="0" fontId="1" fillId="3" borderId="14" xfId="0" applyFont="1" applyFill="1" applyBorder="1" applyAlignment="1" applyProtection="1">
      <alignment horizontal="center"/>
    </xf>
  </cellXfs>
  <cellStyles count="1">
    <cellStyle name="Normal" xfId="0" builtinId="0"/>
  </cellStyles>
  <dxfs count="4">
    <dxf>
      <fill>
        <patternFill>
          <bgColor theme="9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</dxfs>
  <tableStyles count="0" defaultTableStyle="TableStyleMedium2" defaultPivotStyle="PivotStyleMedium9"/>
  <colors>
    <mruColors>
      <color rgb="FF1D294C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770909" cy="641475"/>
    <xdr:pic>
      <xdr:nvPicPr>
        <xdr:cNvPr id="2" name="image1.png">
          <a:extLst>
            <a:ext uri="{FF2B5EF4-FFF2-40B4-BE49-F238E27FC236}">
              <a16:creationId xmlns:a16="http://schemas.microsoft.com/office/drawing/2014/main" id="{691654D1-C8AA-DD4C-AA14-564D50E71DB5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2770909" cy="641475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1</xdr:col>
      <xdr:colOff>24571</xdr:colOff>
      <xdr:row>63</xdr:row>
      <xdr:rowOff>17930</xdr:rowOff>
    </xdr:from>
    <xdr:to>
      <xdr:col>2</xdr:col>
      <xdr:colOff>2178073</xdr:colOff>
      <xdr:row>67</xdr:row>
      <xdr:rowOff>29882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C63A536-900C-F94C-AC5D-0E16BD564ED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723071" y="12616330"/>
          <a:ext cx="6382602" cy="7231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5:J141"/>
  <sheetViews>
    <sheetView showGridLines="0" tabSelected="1" topLeftCell="A6" zoomScaleNormal="100" workbookViewId="0">
      <selection activeCell="C36" sqref="C36"/>
    </sheetView>
  </sheetViews>
  <sheetFormatPr baseColWidth="10" defaultColWidth="9.1640625" defaultRowHeight="14" x14ac:dyDescent="0.2"/>
  <cols>
    <col min="1" max="1" width="9.1640625" style="1"/>
    <col min="2" max="2" width="55.5" style="1" customWidth="1"/>
    <col min="3" max="3" width="29" style="2" bestFit="1" customWidth="1"/>
    <col min="4" max="4" width="9.1640625" style="1" customWidth="1"/>
    <col min="5" max="5" width="9.1640625" style="1" hidden="1" customWidth="1"/>
    <col min="6" max="6" width="75.1640625" style="1" hidden="1" customWidth="1"/>
    <col min="7" max="7" width="18.1640625" style="3" hidden="1" customWidth="1"/>
    <col min="8" max="8" width="25.1640625" style="3" hidden="1" customWidth="1"/>
    <col min="9" max="10" width="9.1640625" style="1" hidden="1" customWidth="1"/>
    <col min="11" max="12" width="9.1640625" style="1" customWidth="1"/>
    <col min="13" max="16384" width="9.1640625" style="1"/>
  </cols>
  <sheetData>
    <row r="5" spans="1:7" ht="15" thickBot="1" x14ac:dyDescent="0.25">
      <c r="A5" s="43"/>
    </row>
    <row r="6" spans="1:7" ht="15" thickBot="1" x14ac:dyDescent="0.25">
      <c r="B6" s="50" t="s">
        <v>162</v>
      </c>
      <c r="C6" s="51"/>
    </row>
    <row r="7" spans="1:7" ht="15" thickBot="1" x14ac:dyDescent="0.25">
      <c r="B7" s="4"/>
      <c r="C7" s="4"/>
    </row>
    <row r="8" spans="1:7" ht="15" thickBot="1" x14ac:dyDescent="0.25">
      <c r="B8" s="52" t="s">
        <v>158</v>
      </c>
      <c r="C8" s="53"/>
    </row>
    <row r="9" spans="1:7" x14ac:dyDescent="0.2">
      <c r="B9" s="25" t="s">
        <v>149</v>
      </c>
      <c r="C9" s="16"/>
      <c r="F9" s="5" t="s">
        <v>33</v>
      </c>
      <c r="G9" s="6" t="s">
        <v>56</v>
      </c>
    </row>
    <row r="10" spans="1:7" x14ac:dyDescent="0.2">
      <c r="B10" s="26" t="s">
        <v>30</v>
      </c>
      <c r="C10" s="17"/>
      <c r="F10" s="8" t="s">
        <v>34</v>
      </c>
      <c r="G10" s="9">
        <v>0</v>
      </c>
    </row>
    <row r="11" spans="1:7" ht="23.25" customHeight="1" x14ac:dyDescent="0.2">
      <c r="B11" s="26" t="s">
        <v>31</v>
      </c>
      <c r="C11" s="17"/>
      <c r="F11" s="8" t="s">
        <v>35</v>
      </c>
      <c r="G11" s="9">
        <v>0.1</v>
      </c>
    </row>
    <row r="12" spans="1:7" x14ac:dyDescent="0.2">
      <c r="B12" s="27" t="s">
        <v>32</v>
      </c>
      <c r="C12" s="18"/>
      <c r="F12" s="8" t="s">
        <v>39</v>
      </c>
      <c r="G12" s="9">
        <v>0.1</v>
      </c>
    </row>
    <row r="13" spans="1:7" ht="27" customHeight="1" x14ac:dyDescent="0.2">
      <c r="B13" s="28" t="s">
        <v>161</v>
      </c>
      <c r="C13" s="18"/>
      <c r="F13" s="8" t="s">
        <v>43</v>
      </c>
      <c r="G13" s="9">
        <v>0.1</v>
      </c>
    </row>
    <row r="14" spans="1:7" ht="51" customHeight="1" thickBot="1" x14ac:dyDescent="0.25">
      <c r="B14" s="29" t="s">
        <v>33</v>
      </c>
      <c r="C14" s="19"/>
      <c r="F14" s="8" t="s">
        <v>38</v>
      </c>
      <c r="G14" s="9">
        <v>0.1</v>
      </c>
    </row>
    <row r="15" spans="1:7" ht="15" thickBot="1" x14ac:dyDescent="0.25">
      <c r="B15" s="10"/>
      <c r="C15" s="11"/>
      <c r="F15" s="8" t="s">
        <v>46</v>
      </c>
      <c r="G15" s="9">
        <v>0.2</v>
      </c>
    </row>
    <row r="16" spans="1:7" ht="15" thickBot="1" x14ac:dyDescent="0.25">
      <c r="B16" s="50" t="s">
        <v>159</v>
      </c>
      <c r="C16" s="51"/>
      <c r="F16" s="8" t="s">
        <v>40</v>
      </c>
      <c r="G16" s="9">
        <v>0.2</v>
      </c>
    </row>
    <row r="17" spans="2:8" ht="15" thickBot="1" x14ac:dyDescent="0.25">
      <c r="B17" s="31" t="s">
        <v>157</v>
      </c>
      <c r="C17" s="32" t="s">
        <v>28</v>
      </c>
      <c r="F17" s="8" t="s">
        <v>44</v>
      </c>
      <c r="G17" s="9">
        <v>0.2</v>
      </c>
    </row>
    <row r="18" spans="2:8" x14ac:dyDescent="0.2">
      <c r="B18" s="25" t="s">
        <v>0</v>
      </c>
      <c r="C18" s="16">
        <v>0</v>
      </c>
      <c r="F18" s="8" t="s">
        <v>47</v>
      </c>
      <c r="G18" s="9">
        <v>0.2</v>
      </c>
    </row>
    <row r="19" spans="2:8" ht="15" thickBot="1" x14ac:dyDescent="0.25">
      <c r="B19" s="30" t="s">
        <v>1</v>
      </c>
      <c r="C19" s="20">
        <v>0</v>
      </c>
      <c r="F19" s="8" t="s">
        <v>42</v>
      </c>
      <c r="G19" s="9">
        <v>0.2</v>
      </c>
    </row>
    <row r="20" spans="2:8" ht="15" thickBot="1" x14ac:dyDescent="0.25">
      <c r="B20" s="33" t="s">
        <v>29</v>
      </c>
      <c r="C20" s="34">
        <f>SUM(C18:C19)</f>
        <v>0</v>
      </c>
      <c r="F20" s="8" t="s">
        <v>50</v>
      </c>
      <c r="G20" s="9">
        <v>0.2</v>
      </c>
    </row>
    <row r="21" spans="2:8" ht="15" thickBot="1" x14ac:dyDescent="0.25">
      <c r="B21" s="12"/>
      <c r="F21" s="8" t="s">
        <v>36</v>
      </c>
      <c r="G21" s="9">
        <v>0.1</v>
      </c>
    </row>
    <row r="22" spans="2:8" ht="15" thickBot="1" x14ac:dyDescent="0.25">
      <c r="B22" s="54" t="s">
        <v>160</v>
      </c>
      <c r="C22" s="55"/>
      <c r="F22" s="8" t="s">
        <v>37</v>
      </c>
      <c r="G22" s="9">
        <v>0.1</v>
      </c>
    </row>
    <row r="23" spans="2:8" ht="15" thickBot="1" x14ac:dyDescent="0.25">
      <c r="B23" s="31" t="s">
        <v>157</v>
      </c>
      <c r="C23" s="35" t="s">
        <v>28</v>
      </c>
      <c r="F23" s="8" t="s">
        <v>52</v>
      </c>
      <c r="G23" s="9">
        <v>0.1</v>
      </c>
    </row>
    <row r="24" spans="2:8" x14ac:dyDescent="0.2">
      <c r="B24" s="36" t="s">
        <v>2</v>
      </c>
      <c r="C24" s="21"/>
      <c r="F24" s="8" t="s">
        <v>48</v>
      </c>
      <c r="G24" s="9">
        <v>0.1</v>
      </c>
    </row>
    <row r="25" spans="2:8" x14ac:dyDescent="0.2">
      <c r="B25" s="26" t="s">
        <v>163</v>
      </c>
      <c r="C25" s="22">
        <v>0</v>
      </c>
      <c r="F25" s="8" t="s">
        <v>49</v>
      </c>
      <c r="G25" s="9">
        <v>0.1</v>
      </c>
    </row>
    <row r="26" spans="2:8" x14ac:dyDescent="0.2">
      <c r="B26" s="26" t="s">
        <v>3</v>
      </c>
      <c r="C26" s="22">
        <v>0</v>
      </c>
      <c r="F26" s="8" t="s">
        <v>45</v>
      </c>
      <c r="G26" s="9">
        <v>0.1</v>
      </c>
    </row>
    <row r="27" spans="2:8" x14ac:dyDescent="0.2">
      <c r="B27" s="26" t="s">
        <v>4</v>
      </c>
      <c r="C27" s="22">
        <v>0</v>
      </c>
      <c r="F27" s="8" t="s">
        <v>41</v>
      </c>
      <c r="G27" s="9">
        <v>0.1</v>
      </c>
    </row>
    <row r="28" spans="2:8" ht="15" thickBot="1" x14ac:dyDescent="0.25">
      <c r="B28" s="30" t="s">
        <v>5</v>
      </c>
      <c r="C28" s="23">
        <v>0</v>
      </c>
      <c r="F28" s="8" t="s">
        <v>51</v>
      </c>
      <c r="G28" s="9">
        <v>0.1</v>
      </c>
    </row>
    <row r="29" spans="2:8" ht="15" thickBot="1" x14ac:dyDescent="0.25">
      <c r="B29" s="37" t="s">
        <v>156</v>
      </c>
      <c r="C29" s="38">
        <f>SUM(C24:C28)</f>
        <v>0</v>
      </c>
    </row>
    <row r="30" spans="2:8" ht="15" thickBot="1" x14ac:dyDescent="0.25">
      <c r="B30" s="44" t="str">
        <f>+IF($C$29&gt;(C20*0.6),"GASTO EN PERSONAL EXCEDE LO ESTABLECIDO EN LA RESOLUCIÓN N° 821 (MAYOR AL 60% DEL INGRESO TOTAL)","GASTO EN PERSONAL CUMPLE LO ESTABLECIDO EN LA RESOLUCIÓN N°821")</f>
        <v>GASTO EN PERSONAL CUMPLE LO ESTABLECIDO EN LA RESOLUCIÓN N°821</v>
      </c>
      <c r="C30" s="45"/>
    </row>
    <row r="31" spans="2:8" ht="27" customHeight="1" thickBot="1" x14ac:dyDescent="0.25">
      <c r="B31" s="39" t="s">
        <v>6</v>
      </c>
      <c r="C31" s="24">
        <v>0</v>
      </c>
      <c r="F31" s="5" t="s">
        <v>143</v>
      </c>
      <c r="G31" s="6" t="s">
        <v>146</v>
      </c>
      <c r="H31" s="6" t="s">
        <v>147</v>
      </c>
    </row>
    <row r="32" spans="2:8" ht="15" thickBot="1" x14ac:dyDescent="0.25">
      <c r="B32" s="44" t="str">
        <f>+IF($C$31&lt;($C$20*0.1),"GASTO EN INFRAESTRUCTURA ES MENOR A LO ESTABLECIDO EN LA RESOLUCIÓN N° 821 (10% DEL INGRESO TOTAL)","GASTO EN INFRAESTRUCTURA CUMPLE LO ESTABLECIDO EN LA RESOLUCIÓN N°821")</f>
        <v>GASTO EN INFRAESTRUCTURA CUMPLE LO ESTABLECIDO EN LA RESOLUCIÓN N°821</v>
      </c>
      <c r="C32" s="45"/>
      <c r="F32" s="13" t="s">
        <v>57</v>
      </c>
      <c r="G32" s="9">
        <v>2.5000000000000001E-2</v>
      </c>
      <c r="H32" s="9">
        <v>0.1</v>
      </c>
    </row>
    <row r="33" spans="2:8" ht="28.5" customHeight="1" x14ac:dyDescent="0.2">
      <c r="B33" s="25" t="s">
        <v>7</v>
      </c>
      <c r="C33" s="21">
        <v>0</v>
      </c>
      <c r="F33" s="13" t="s">
        <v>136</v>
      </c>
      <c r="G33" s="9">
        <v>0.125</v>
      </c>
      <c r="H33" s="9">
        <v>0</v>
      </c>
    </row>
    <row r="34" spans="2:8" x14ac:dyDescent="0.2">
      <c r="B34" s="26" t="s">
        <v>8</v>
      </c>
      <c r="C34" s="22">
        <v>0</v>
      </c>
      <c r="F34" s="13" t="s">
        <v>137</v>
      </c>
      <c r="G34" s="9">
        <v>0.125</v>
      </c>
      <c r="H34" s="9">
        <v>0</v>
      </c>
    </row>
    <row r="35" spans="2:8" x14ac:dyDescent="0.2">
      <c r="B35" s="26" t="s">
        <v>9</v>
      </c>
      <c r="C35" s="22">
        <v>0</v>
      </c>
      <c r="F35" s="13" t="s">
        <v>101</v>
      </c>
      <c r="G35" s="9">
        <v>0</v>
      </c>
      <c r="H35" s="9">
        <v>0.1</v>
      </c>
    </row>
    <row r="36" spans="2:8" x14ac:dyDescent="0.2">
      <c r="B36" s="26" t="s">
        <v>164</v>
      </c>
      <c r="C36" s="22">
        <v>0</v>
      </c>
      <c r="F36" s="13" t="s">
        <v>111</v>
      </c>
      <c r="G36" s="9">
        <v>0.125</v>
      </c>
      <c r="H36" s="9">
        <v>0</v>
      </c>
    </row>
    <row r="37" spans="2:8" x14ac:dyDescent="0.2">
      <c r="B37" s="26" t="s">
        <v>10</v>
      </c>
      <c r="C37" s="22">
        <v>0</v>
      </c>
      <c r="F37" s="13" t="s">
        <v>144</v>
      </c>
      <c r="G37" s="9">
        <v>2.5000000000000001E-2</v>
      </c>
      <c r="H37" s="9">
        <v>0.1</v>
      </c>
    </row>
    <row r="38" spans="2:8" x14ac:dyDescent="0.2">
      <c r="B38" s="26" t="s">
        <v>11</v>
      </c>
      <c r="C38" s="22">
        <v>0</v>
      </c>
      <c r="F38" s="13" t="s">
        <v>145</v>
      </c>
      <c r="G38" s="9">
        <v>2.5000000000000001E-2</v>
      </c>
      <c r="H38" s="9">
        <v>0.1</v>
      </c>
    </row>
    <row r="39" spans="2:8" x14ac:dyDescent="0.2">
      <c r="B39" s="26" t="s">
        <v>12</v>
      </c>
      <c r="C39" s="22">
        <v>0</v>
      </c>
      <c r="F39" s="13" t="s">
        <v>112</v>
      </c>
      <c r="G39" s="9">
        <v>0.125</v>
      </c>
      <c r="H39" s="9">
        <v>0</v>
      </c>
    </row>
    <row r="40" spans="2:8" x14ac:dyDescent="0.2">
      <c r="B40" s="26" t="s">
        <v>13</v>
      </c>
      <c r="C40" s="22">
        <v>0</v>
      </c>
      <c r="F40" s="13" t="s">
        <v>75</v>
      </c>
      <c r="G40" s="9">
        <v>2.5000000000000001E-2</v>
      </c>
      <c r="H40" s="9">
        <v>0.1</v>
      </c>
    </row>
    <row r="41" spans="2:8" x14ac:dyDescent="0.2">
      <c r="B41" s="26" t="s">
        <v>14</v>
      </c>
      <c r="C41" s="22">
        <v>0</v>
      </c>
      <c r="F41" s="13" t="s">
        <v>79</v>
      </c>
      <c r="G41" s="9">
        <v>2.5000000000000001E-2</v>
      </c>
      <c r="H41" s="9">
        <v>0.1</v>
      </c>
    </row>
    <row r="42" spans="2:8" x14ac:dyDescent="0.2">
      <c r="B42" s="26" t="s">
        <v>15</v>
      </c>
      <c r="C42" s="22">
        <v>0</v>
      </c>
      <c r="F42" s="13" t="s">
        <v>78</v>
      </c>
      <c r="G42" s="9">
        <v>2.5000000000000001E-2</v>
      </c>
      <c r="H42" s="9">
        <v>0.1</v>
      </c>
    </row>
    <row r="43" spans="2:8" x14ac:dyDescent="0.2">
      <c r="B43" s="26" t="s">
        <v>16</v>
      </c>
      <c r="C43" s="22">
        <v>0</v>
      </c>
      <c r="F43" s="13" t="s">
        <v>80</v>
      </c>
      <c r="G43" s="9">
        <v>2.5000000000000001E-2</v>
      </c>
      <c r="H43" s="9">
        <v>0.1</v>
      </c>
    </row>
    <row r="44" spans="2:8" x14ac:dyDescent="0.2">
      <c r="B44" s="26" t="s">
        <v>17</v>
      </c>
      <c r="C44" s="22">
        <v>0</v>
      </c>
      <c r="F44" s="13" t="s">
        <v>83</v>
      </c>
      <c r="G44" s="9">
        <v>2.5000000000000001E-2</v>
      </c>
      <c r="H44" s="9">
        <v>0.1</v>
      </c>
    </row>
    <row r="45" spans="2:8" x14ac:dyDescent="0.2">
      <c r="B45" s="26" t="s">
        <v>18</v>
      </c>
      <c r="C45" s="22">
        <v>0</v>
      </c>
      <c r="F45" s="13" t="s">
        <v>70</v>
      </c>
      <c r="G45" s="9">
        <v>0.125</v>
      </c>
      <c r="H45" s="9">
        <v>0</v>
      </c>
    </row>
    <row r="46" spans="2:8" x14ac:dyDescent="0.2">
      <c r="B46" s="26" t="s">
        <v>19</v>
      </c>
      <c r="C46" s="22">
        <v>0</v>
      </c>
      <c r="F46" s="13" t="s">
        <v>69</v>
      </c>
      <c r="G46" s="9">
        <v>0.125</v>
      </c>
      <c r="H46" s="9">
        <v>0</v>
      </c>
    </row>
    <row r="47" spans="2:8" x14ac:dyDescent="0.2">
      <c r="B47" s="26" t="s">
        <v>20</v>
      </c>
      <c r="C47" s="22">
        <v>0</v>
      </c>
      <c r="F47" s="13" t="s">
        <v>113</v>
      </c>
      <c r="G47" s="9">
        <v>2.5000000000000001E-2</v>
      </c>
      <c r="H47" s="9">
        <v>0.1</v>
      </c>
    </row>
    <row r="48" spans="2:8" x14ac:dyDescent="0.2">
      <c r="B48" s="26" t="s">
        <v>21</v>
      </c>
      <c r="C48" s="22">
        <v>0</v>
      </c>
      <c r="F48" s="13" t="s">
        <v>98</v>
      </c>
      <c r="G48" s="9">
        <v>2.5000000000000001E-2</v>
      </c>
      <c r="H48" s="9">
        <v>0.1</v>
      </c>
    </row>
    <row r="49" spans="2:8" x14ac:dyDescent="0.2">
      <c r="B49" s="26" t="s">
        <v>22</v>
      </c>
      <c r="C49" s="22">
        <v>0</v>
      </c>
      <c r="F49" s="13" t="s">
        <v>114</v>
      </c>
      <c r="G49" s="9">
        <v>0.125</v>
      </c>
      <c r="H49" s="9">
        <v>0</v>
      </c>
    </row>
    <row r="50" spans="2:8" x14ac:dyDescent="0.2">
      <c r="B50" s="26" t="s">
        <v>165</v>
      </c>
      <c r="C50" s="22">
        <v>0</v>
      </c>
      <c r="F50" s="13" t="s">
        <v>115</v>
      </c>
      <c r="G50" s="9">
        <v>0.125</v>
      </c>
      <c r="H50" s="9">
        <v>0</v>
      </c>
    </row>
    <row r="51" spans="2:8" x14ac:dyDescent="0.2">
      <c r="B51" s="26" t="s">
        <v>23</v>
      </c>
      <c r="C51" s="22">
        <v>0</v>
      </c>
      <c r="F51" s="13" t="s">
        <v>148</v>
      </c>
      <c r="G51" s="9">
        <v>0.125</v>
      </c>
      <c r="H51" s="9">
        <v>0</v>
      </c>
    </row>
    <row r="52" spans="2:8" ht="15" thickBot="1" x14ac:dyDescent="0.25">
      <c r="B52" s="30" t="s">
        <v>24</v>
      </c>
      <c r="C52" s="23">
        <v>0</v>
      </c>
      <c r="F52" s="13" t="s">
        <v>77</v>
      </c>
      <c r="G52" s="9">
        <v>2.5000000000000001E-2</v>
      </c>
      <c r="H52" s="9">
        <v>0.1</v>
      </c>
    </row>
    <row r="53" spans="2:8" ht="15" thickBot="1" x14ac:dyDescent="0.25">
      <c r="B53" s="40" t="s">
        <v>53</v>
      </c>
      <c r="C53" s="41">
        <f>+C29+C31+C33+C34+C35+C36+C37+C38+C39+C40+C41+C42+C43+C44+C45+C46+C47+C48+C49+C50+C51+C52</f>
        <v>0</v>
      </c>
      <c r="F53" s="13" t="s">
        <v>85</v>
      </c>
      <c r="G53" s="9">
        <v>2.5000000000000001E-2</v>
      </c>
      <c r="H53" s="9">
        <v>0.1</v>
      </c>
    </row>
    <row r="54" spans="2:8" ht="15" thickBot="1" x14ac:dyDescent="0.25">
      <c r="B54" s="12"/>
      <c r="F54" s="13" t="s">
        <v>86</v>
      </c>
      <c r="G54" s="9">
        <v>2.5000000000000001E-2</v>
      </c>
      <c r="H54" s="9">
        <v>0.1</v>
      </c>
    </row>
    <row r="55" spans="2:8" x14ac:dyDescent="0.2">
      <c r="B55" s="36" t="s">
        <v>25</v>
      </c>
      <c r="C55" s="14" t="e">
        <f>+C18*(+VLOOKUP($C$14,$F$9:$G$28,2,0))</f>
        <v>#N/A</v>
      </c>
      <c r="F55" s="13" t="s">
        <v>116</v>
      </c>
      <c r="G55" s="9">
        <v>2.5000000000000001E-2</v>
      </c>
      <c r="H55" s="9">
        <v>0.1</v>
      </c>
    </row>
    <row r="56" spans="2:8" x14ac:dyDescent="0.2">
      <c r="B56" s="26" t="s">
        <v>27</v>
      </c>
      <c r="C56" s="7" t="e">
        <f>+$C$18*(+IF($C$14="PROYECTO DE ADMINISTRACIÓN DE EXCEDENTES",0,+VLOOKUP($C$13,$F$31:$H$110,2,0)))</f>
        <v>#N/A</v>
      </c>
      <c r="F56" s="13" t="s">
        <v>81</v>
      </c>
      <c r="G56" s="9">
        <v>2.5000000000000001E-2</v>
      </c>
      <c r="H56" s="9">
        <v>0.1</v>
      </c>
    </row>
    <row r="57" spans="2:8" ht="15" thickBot="1" x14ac:dyDescent="0.25">
      <c r="B57" s="30" t="s">
        <v>26</v>
      </c>
      <c r="C57" s="7" t="e">
        <f>+$C$18*(+IF($C$14="PROYECTO DE ADMINISTRACIÓN DE EXCEDENTES",0,(+VLOOKUP($C$13,$F$31:$H$110,3,0))))</f>
        <v>#N/A</v>
      </c>
      <c r="F57" s="13" t="s">
        <v>82</v>
      </c>
      <c r="G57" s="9">
        <v>2.5000000000000001E-2</v>
      </c>
      <c r="H57" s="9">
        <v>0.1</v>
      </c>
    </row>
    <row r="58" spans="2:8" ht="15" thickBot="1" x14ac:dyDescent="0.25">
      <c r="B58" s="40" t="s">
        <v>55</v>
      </c>
      <c r="C58" s="41" t="e">
        <f>SUM(C55:C57)</f>
        <v>#N/A</v>
      </c>
      <c r="F58" s="13" t="s">
        <v>120</v>
      </c>
      <c r="G58" s="9">
        <v>0.125</v>
      </c>
      <c r="H58" s="9">
        <v>0</v>
      </c>
    </row>
    <row r="59" spans="2:8" ht="15" thickBot="1" x14ac:dyDescent="0.25">
      <c r="F59" s="13" t="s">
        <v>117</v>
      </c>
      <c r="G59" s="9">
        <v>0.125</v>
      </c>
      <c r="H59" s="9">
        <v>0</v>
      </c>
    </row>
    <row r="60" spans="2:8" ht="15" thickBot="1" x14ac:dyDescent="0.25">
      <c r="B60" s="42" t="s">
        <v>54</v>
      </c>
      <c r="C60" s="15" t="e">
        <f>+C20-(C53+C58)</f>
        <v>#N/A</v>
      </c>
      <c r="F60" s="13" t="s">
        <v>118</v>
      </c>
      <c r="G60" s="9">
        <v>0.125</v>
      </c>
      <c r="H60" s="9">
        <v>0</v>
      </c>
    </row>
    <row r="61" spans="2:8" x14ac:dyDescent="0.2">
      <c r="B61" s="46" t="e">
        <f>+IF(C60&gt;=0,"PROYECTO CON PRESUPUESTO APTO PARA EL PERIODO 2022","PROYECTO CON SALDO NEGATIVO, DEBE REDUCIR LOS GASTOS O AUMENTAR LOS INGRESOS PARA QUE EL PROYECTO SEA VIABLE")</f>
        <v>#N/A</v>
      </c>
      <c r="C61" s="47"/>
      <c r="F61" s="13" t="s">
        <v>119</v>
      </c>
      <c r="G61" s="9">
        <v>2.5000000000000001E-2</v>
      </c>
      <c r="H61" s="9">
        <v>0.1</v>
      </c>
    </row>
    <row r="62" spans="2:8" ht="15" thickBot="1" x14ac:dyDescent="0.25">
      <c r="B62" s="48"/>
      <c r="C62" s="49"/>
      <c r="F62" s="13" t="s">
        <v>121</v>
      </c>
      <c r="G62" s="9">
        <v>2.5000000000000001E-2</v>
      </c>
      <c r="H62" s="9">
        <v>0.1</v>
      </c>
    </row>
    <row r="63" spans="2:8" x14ac:dyDescent="0.2">
      <c r="F63" s="13" t="s">
        <v>90</v>
      </c>
      <c r="G63" s="9">
        <v>2.5000000000000001E-2</v>
      </c>
      <c r="H63" s="9">
        <v>0.1</v>
      </c>
    </row>
    <row r="64" spans="2:8" x14ac:dyDescent="0.2">
      <c r="F64" s="13" t="s">
        <v>94</v>
      </c>
      <c r="G64" s="9">
        <v>2.5000000000000001E-2</v>
      </c>
      <c r="H64" s="9">
        <v>0.1</v>
      </c>
    </row>
    <row r="65" spans="2:8" x14ac:dyDescent="0.2">
      <c r="F65" s="13" t="s">
        <v>88</v>
      </c>
      <c r="G65" s="9">
        <v>2.5000000000000001E-2</v>
      </c>
      <c r="H65" s="9">
        <v>0.1</v>
      </c>
    </row>
    <row r="66" spans="2:8" x14ac:dyDescent="0.2">
      <c r="F66" s="13" t="s">
        <v>91</v>
      </c>
      <c r="G66" s="9">
        <v>2.5000000000000001E-2</v>
      </c>
      <c r="H66" s="9">
        <v>0.1</v>
      </c>
    </row>
    <row r="67" spans="2:8" x14ac:dyDescent="0.2">
      <c r="F67" s="13" t="s">
        <v>89</v>
      </c>
      <c r="G67" s="9">
        <v>2.5000000000000001E-2</v>
      </c>
      <c r="H67" s="9">
        <v>0.1</v>
      </c>
    </row>
    <row r="68" spans="2:8" x14ac:dyDescent="0.2">
      <c r="F68" s="13" t="s">
        <v>92</v>
      </c>
      <c r="G68" s="9">
        <v>2.5000000000000001E-2</v>
      </c>
      <c r="H68" s="9">
        <v>0.1</v>
      </c>
    </row>
    <row r="69" spans="2:8" x14ac:dyDescent="0.2">
      <c r="F69" s="13" t="s">
        <v>93</v>
      </c>
      <c r="G69" s="9">
        <v>2.5000000000000001E-2</v>
      </c>
      <c r="H69" s="9">
        <v>0.1</v>
      </c>
    </row>
    <row r="70" spans="2:8" x14ac:dyDescent="0.2">
      <c r="F70" s="13" t="s">
        <v>96</v>
      </c>
      <c r="G70" s="9">
        <v>2.5000000000000001E-2</v>
      </c>
      <c r="H70" s="9">
        <v>0.1</v>
      </c>
    </row>
    <row r="71" spans="2:8" x14ac:dyDescent="0.2">
      <c r="B71" s="1" t="s">
        <v>166</v>
      </c>
      <c r="F71" s="13" t="s">
        <v>95</v>
      </c>
      <c r="G71" s="9">
        <v>2.5000000000000001E-2</v>
      </c>
      <c r="H71" s="9">
        <v>0.1</v>
      </c>
    </row>
    <row r="72" spans="2:8" x14ac:dyDescent="0.2">
      <c r="F72" s="13" t="s">
        <v>122</v>
      </c>
      <c r="G72" s="9">
        <v>0.125</v>
      </c>
      <c r="H72" s="9">
        <v>0</v>
      </c>
    </row>
    <row r="73" spans="2:8" x14ac:dyDescent="0.2">
      <c r="F73" s="13" t="s">
        <v>59</v>
      </c>
      <c r="G73" s="9">
        <v>2.5000000000000001E-2</v>
      </c>
      <c r="H73" s="9">
        <v>0.1</v>
      </c>
    </row>
    <row r="74" spans="2:8" x14ac:dyDescent="0.2">
      <c r="F74" s="13" t="s">
        <v>63</v>
      </c>
      <c r="G74" s="9">
        <v>2.5000000000000001E-2</v>
      </c>
      <c r="H74" s="9">
        <v>0.1</v>
      </c>
    </row>
    <row r="75" spans="2:8" x14ac:dyDescent="0.2">
      <c r="F75" s="13" t="s">
        <v>123</v>
      </c>
      <c r="G75" s="9">
        <v>2.5000000000000001E-2</v>
      </c>
      <c r="H75" s="9">
        <v>0.1</v>
      </c>
    </row>
    <row r="76" spans="2:8" x14ac:dyDescent="0.2">
      <c r="F76" s="13" t="s">
        <v>124</v>
      </c>
      <c r="G76" s="9">
        <v>0.125</v>
      </c>
      <c r="H76" s="9">
        <v>0</v>
      </c>
    </row>
    <row r="77" spans="2:8" x14ac:dyDescent="0.2">
      <c r="F77" s="13" t="s">
        <v>67</v>
      </c>
      <c r="G77" s="9">
        <v>2.5000000000000001E-2</v>
      </c>
      <c r="H77" s="9">
        <v>0.1</v>
      </c>
    </row>
    <row r="78" spans="2:8" x14ac:dyDescent="0.2">
      <c r="F78" s="13" t="s">
        <v>105</v>
      </c>
      <c r="G78" s="9">
        <v>2.5000000000000001E-2</v>
      </c>
      <c r="H78" s="9">
        <v>0.1</v>
      </c>
    </row>
    <row r="79" spans="2:8" x14ac:dyDescent="0.2">
      <c r="F79" s="13" t="s">
        <v>104</v>
      </c>
      <c r="G79" s="9">
        <v>2.5000000000000001E-2</v>
      </c>
      <c r="H79" s="9">
        <v>0.1</v>
      </c>
    </row>
    <row r="80" spans="2:8" x14ac:dyDescent="0.2">
      <c r="F80" s="13" t="s">
        <v>102</v>
      </c>
      <c r="G80" s="9">
        <v>2.5000000000000001E-2</v>
      </c>
      <c r="H80" s="9">
        <v>0.1</v>
      </c>
    </row>
    <row r="81" spans="6:8" x14ac:dyDescent="0.2">
      <c r="F81" s="13" t="s">
        <v>103</v>
      </c>
      <c r="G81" s="9">
        <v>2.5000000000000001E-2</v>
      </c>
      <c r="H81" s="9">
        <v>0.1</v>
      </c>
    </row>
    <row r="82" spans="6:8" x14ac:dyDescent="0.2">
      <c r="F82" s="13" t="s">
        <v>125</v>
      </c>
      <c r="G82" s="9">
        <v>2.5000000000000001E-2</v>
      </c>
      <c r="H82" s="9">
        <v>0.1</v>
      </c>
    </row>
    <row r="83" spans="6:8" x14ac:dyDescent="0.2">
      <c r="F83" s="13" t="s">
        <v>71</v>
      </c>
      <c r="G83" s="9">
        <v>2.5000000000000001E-2</v>
      </c>
      <c r="H83" s="9">
        <v>0.1</v>
      </c>
    </row>
    <row r="84" spans="6:8" x14ac:dyDescent="0.2">
      <c r="F84" s="13" t="s">
        <v>99</v>
      </c>
      <c r="G84" s="9">
        <v>0</v>
      </c>
      <c r="H84" s="9">
        <v>0.1</v>
      </c>
    </row>
    <row r="85" spans="6:8" x14ac:dyDescent="0.2">
      <c r="F85" s="13" t="s">
        <v>109</v>
      </c>
      <c r="G85" s="9">
        <v>0.1</v>
      </c>
      <c r="H85" s="9">
        <v>0</v>
      </c>
    </row>
    <row r="86" spans="6:8" x14ac:dyDescent="0.2">
      <c r="F86" s="13" t="s">
        <v>65</v>
      </c>
      <c r="G86" s="9">
        <v>2.5000000000000001E-2</v>
      </c>
      <c r="H86" s="9">
        <v>0.1</v>
      </c>
    </row>
    <row r="87" spans="6:8" x14ac:dyDescent="0.2">
      <c r="F87" s="13" t="s">
        <v>126</v>
      </c>
      <c r="G87" s="9">
        <v>2.5000000000000001E-2</v>
      </c>
      <c r="H87" s="9">
        <v>0.1</v>
      </c>
    </row>
    <row r="88" spans="6:8" x14ac:dyDescent="0.2">
      <c r="F88" s="13" t="s">
        <v>87</v>
      </c>
      <c r="G88" s="9">
        <v>2.5000000000000001E-2</v>
      </c>
      <c r="H88" s="9">
        <v>0.1</v>
      </c>
    </row>
    <row r="89" spans="6:8" x14ac:dyDescent="0.2">
      <c r="F89" s="13" t="s">
        <v>58</v>
      </c>
      <c r="G89" s="9">
        <v>2.5000000000000001E-2</v>
      </c>
      <c r="H89" s="9">
        <v>0.1</v>
      </c>
    </row>
    <row r="90" spans="6:8" x14ac:dyDescent="0.2">
      <c r="F90" s="13" t="s">
        <v>66</v>
      </c>
      <c r="G90" s="9">
        <v>2.5000000000000001E-2</v>
      </c>
      <c r="H90" s="9">
        <v>0.1</v>
      </c>
    </row>
    <row r="91" spans="6:8" x14ac:dyDescent="0.2">
      <c r="F91" s="13" t="s">
        <v>106</v>
      </c>
      <c r="G91" s="9">
        <v>0.1</v>
      </c>
      <c r="H91" s="9">
        <v>0</v>
      </c>
    </row>
    <row r="92" spans="6:8" x14ac:dyDescent="0.2">
      <c r="F92" s="13" t="s">
        <v>68</v>
      </c>
      <c r="G92" s="9">
        <v>2.5000000000000001E-2</v>
      </c>
      <c r="H92" s="9">
        <v>0.1</v>
      </c>
    </row>
    <row r="93" spans="6:8" x14ac:dyDescent="0.2">
      <c r="F93" s="13" t="s">
        <v>74</v>
      </c>
      <c r="G93" s="9">
        <v>2.5000000000000001E-2</v>
      </c>
      <c r="H93" s="9">
        <v>0.1</v>
      </c>
    </row>
    <row r="94" spans="6:8" x14ac:dyDescent="0.2">
      <c r="F94" s="13" t="s">
        <v>127</v>
      </c>
      <c r="G94" s="9">
        <v>2.5000000000000001E-2</v>
      </c>
      <c r="H94" s="9">
        <v>0.1</v>
      </c>
    </row>
    <row r="95" spans="6:8" x14ac:dyDescent="0.2">
      <c r="F95" s="13" t="s">
        <v>110</v>
      </c>
      <c r="G95" s="9">
        <v>0.1</v>
      </c>
      <c r="H95" s="9">
        <v>0</v>
      </c>
    </row>
    <row r="96" spans="6:8" x14ac:dyDescent="0.2">
      <c r="F96" s="13" t="s">
        <v>61</v>
      </c>
      <c r="G96" s="9">
        <v>2.5000000000000001E-2</v>
      </c>
      <c r="H96" s="9">
        <v>0.1</v>
      </c>
    </row>
    <row r="97" spans="6:8" x14ac:dyDescent="0.2">
      <c r="F97" s="13" t="s">
        <v>60</v>
      </c>
      <c r="G97" s="9">
        <v>2.5000000000000001E-2</v>
      </c>
      <c r="H97" s="9">
        <v>0.1</v>
      </c>
    </row>
    <row r="98" spans="6:8" x14ac:dyDescent="0.2">
      <c r="F98" s="13" t="s">
        <v>152</v>
      </c>
      <c r="G98" s="9">
        <v>2.5000000000000001E-2</v>
      </c>
      <c r="H98" s="9">
        <v>0.1</v>
      </c>
    </row>
    <row r="99" spans="6:8" x14ac:dyDescent="0.2">
      <c r="F99" s="13" t="s">
        <v>97</v>
      </c>
      <c r="G99" s="9">
        <v>2.5000000000000001E-2</v>
      </c>
      <c r="H99" s="9">
        <v>0.1</v>
      </c>
    </row>
    <row r="100" spans="6:8" x14ac:dyDescent="0.2">
      <c r="F100" s="13" t="s">
        <v>64</v>
      </c>
      <c r="G100" s="9">
        <v>2.5000000000000001E-2</v>
      </c>
      <c r="H100" s="9">
        <v>0.1</v>
      </c>
    </row>
    <row r="101" spans="6:8" x14ac:dyDescent="0.2">
      <c r="F101" s="13" t="s">
        <v>62</v>
      </c>
      <c r="G101" s="9">
        <v>0.1</v>
      </c>
      <c r="H101" s="9">
        <v>0</v>
      </c>
    </row>
    <row r="102" spans="6:8" x14ac:dyDescent="0.2">
      <c r="F102" s="13" t="s">
        <v>72</v>
      </c>
      <c r="G102" s="9">
        <v>2.5000000000000001E-2</v>
      </c>
      <c r="H102" s="9">
        <v>0.1</v>
      </c>
    </row>
    <row r="103" spans="6:8" x14ac:dyDescent="0.2">
      <c r="F103" s="13" t="s">
        <v>133</v>
      </c>
      <c r="G103" s="9">
        <v>2.5000000000000001E-2</v>
      </c>
      <c r="H103" s="9">
        <v>0.1</v>
      </c>
    </row>
    <row r="104" spans="6:8" x14ac:dyDescent="0.2">
      <c r="F104" s="13" t="s">
        <v>107</v>
      </c>
      <c r="G104" s="9">
        <v>0.1</v>
      </c>
      <c r="H104" s="9">
        <v>0</v>
      </c>
    </row>
    <row r="105" spans="6:8" x14ac:dyDescent="0.2">
      <c r="F105" s="13" t="s">
        <v>108</v>
      </c>
      <c r="G105" s="9">
        <v>0.1</v>
      </c>
      <c r="H105" s="9">
        <v>0</v>
      </c>
    </row>
    <row r="106" spans="6:8" x14ac:dyDescent="0.2">
      <c r="F106" s="13" t="s">
        <v>153</v>
      </c>
      <c r="G106" s="9">
        <v>2.5000000000000001E-2</v>
      </c>
      <c r="H106" s="9">
        <v>0.1</v>
      </c>
    </row>
    <row r="107" spans="6:8" x14ac:dyDescent="0.2">
      <c r="F107" s="13" t="s">
        <v>73</v>
      </c>
      <c r="G107" s="9">
        <v>2.5000000000000001E-2</v>
      </c>
      <c r="H107" s="9">
        <v>0.1</v>
      </c>
    </row>
    <row r="108" spans="6:8" x14ac:dyDescent="0.2">
      <c r="F108" s="13" t="s">
        <v>76</v>
      </c>
      <c r="G108" s="9">
        <v>2.5000000000000001E-2</v>
      </c>
      <c r="H108" s="9">
        <v>0.1</v>
      </c>
    </row>
    <row r="109" spans="6:8" x14ac:dyDescent="0.2">
      <c r="F109" s="13" t="s">
        <v>84</v>
      </c>
      <c r="G109" s="9">
        <v>2.5000000000000001E-2</v>
      </c>
      <c r="H109" s="9">
        <v>0.1</v>
      </c>
    </row>
    <row r="110" spans="6:8" x14ac:dyDescent="0.2">
      <c r="F110" s="13" t="s">
        <v>100</v>
      </c>
      <c r="G110" s="9">
        <v>2.5000000000000001E-2</v>
      </c>
      <c r="H110" s="9">
        <v>0.1</v>
      </c>
    </row>
    <row r="111" spans="6:8" x14ac:dyDescent="0.2">
      <c r="H111" s="1"/>
    </row>
    <row r="112" spans="6:8" x14ac:dyDescent="0.2">
      <c r="F112" s="5" t="s">
        <v>150</v>
      </c>
      <c r="H112" s="1"/>
    </row>
    <row r="113" spans="6:8" x14ac:dyDescent="0.2">
      <c r="F113" s="13" t="s">
        <v>151</v>
      </c>
      <c r="H113" s="1"/>
    </row>
    <row r="114" spans="6:8" x14ac:dyDescent="0.2">
      <c r="F114" s="13" t="s">
        <v>155</v>
      </c>
      <c r="H114" s="1"/>
    </row>
    <row r="115" spans="6:8" x14ac:dyDescent="0.2">
      <c r="F115" s="13" t="s">
        <v>154</v>
      </c>
    </row>
    <row r="118" spans="6:8" x14ac:dyDescent="0.2">
      <c r="F118" s="5" t="s">
        <v>32</v>
      </c>
    </row>
    <row r="119" spans="6:8" x14ac:dyDescent="0.2">
      <c r="F119" s="13" t="s">
        <v>57</v>
      </c>
    </row>
    <row r="120" spans="6:8" x14ac:dyDescent="0.2">
      <c r="F120" s="13" t="s">
        <v>129</v>
      </c>
    </row>
    <row r="121" spans="6:8" x14ac:dyDescent="0.2">
      <c r="F121" s="13" t="s">
        <v>130</v>
      </c>
    </row>
    <row r="122" spans="6:8" x14ac:dyDescent="0.2">
      <c r="F122" s="13" t="s">
        <v>131</v>
      </c>
    </row>
    <row r="123" spans="6:8" x14ac:dyDescent="0.2">
      <c r="F123" s="13" t="s">
        <v>132</v>
      </c>
    </row>
    <row r="124" spans="6:8" x14ac:dyDescent="0.2">
      <c r="F124" s="13" t="s">
        <v>134</v>
      </c>
    </row>
    <row r="125" spans="6:8" x14ac:dyDescent="0.2">
      <c r="F125" s="13" t="s">
        <v>128</v>
      </c>
    </row>
    <row r="126" spans="6:8" x14ac:dyDescent="0.2">
      <c r="F126" s="13" t="s">
        <v>135</v>
      </c>
    </row>
    <row r="127" spans="6:8" x14ac:dyDescent="0.2">
      <c r="F127" s="13" t="s">
        <v>136</v>
      </c>
    </row>
    <row r="128" spans="6:8" x14ac:dyDescent="0.2">
      <c r="F128" s="13" t="s">
        <v>137</v>
      </c>
    </row>
    <row r="129" spans="5:8" x14ac:dyDescent="0.2">
      <c r="F129" s="13" t="s">
        <v>101</v>
      </c>
    </row>
    <row r="130" spans="5:8" x14ac:dyDescent="0.2">
      <c r="F130" s="13" t="s">
        <v>138</v>
      </c>
    </row>
    <row r="131" spans="5:8" x14ac:dyDescent="0.2">
      <c r="F131" s="13" t="s">
        <v>139</v>
      </c>
    </row>
    <row r="132" spans="5:8" x14ac:dyDescent="0.2">
      <c r="F132" s="13" t="s">
        <v>140</v>
      </c>
    </row>
    <row r="133" spans="5:8" x14ac:dyDescent="0.2">
      <c r="F133" s="13" t="s">
        <v>141</v>
      </c>
    </row>
    <row r="134" spans="5:8" x14ac:dyDescent="0.2">
      <c r="F134" s="13" t="s">
        <v>142</v>
      </c>
    </row>
    <row r="136" spans="5:8" x14ac:dyDescent="0.2">
      <c r="E136" s="3"/>
      <c r="G136" s="1"/>
      <c r="H136" s="1"/>
    </row>
    <row r="137" spans="5:8" x14ac:dyDescent="0.2">
      <c r="E137" s="3"/>
      <c r="G137" s="1"/>
      <c r="H137" s="1"/>
    </row>
    <row r="138" spans="5:8" x14ac:dyDescent="0.2">
      <c r="E138" s="3"/>
      <c r="G138" s="1"/>
      <c r="H138" s="1"/>
    </row>
    <row r="139" spans="5:8" x14ac:dyDescent="0.2">
      <c r="E139" s="3"/>
      <c r="G139" s="1"/>
      <c r="H139" s="1"/>
    </row>
    <row r="140" spans="5:8" x14ac:dyDescent="0.2">
      <c r="E140" s="3"/>
      <c r="G140" s="1"/>
      <c r="H140" s="1"/>
    </row>
    <row r="141" spans="5:8" x14ac:dyDescent="0.2">
      <c r="E141" s="3"/>
      <c r="G141" s="1"/>
      <c r="H141" s="1"/>
    </row>
  </sheetData>
  <sheetProtection algorithmName="SHA-512" hashValue="ZnqgQnvDQX/0GU3vjHNPhpK2LXEAF0JauwzSx9qJ4koGq+P/jWHtTEOKfstuUsDfSCXsmszlQMD2IZN2K3LPAA==" saltValue="lgXU8w1429C0RAEzjhqhRg==" spinCount="100000" sheet="1" objects="1" scenarios="1" selectLockedCells="1"/>
  <mergeCells count="7">
    <mergeCell ref="B30:C30"/>
    <mergeCell ref="B61:C62"/>
    <mergeCell ref="B6:C6"/>
    <mergeCell ref="B32:C32"/>
    <mergeCell ref="B8:C8"/>
    <mergeCell ref="B16:C16"/>
    <mergeCell ref="B22:C22"/>
  </mergeCells>
  <conditionalFormatting sqref="C60">
    <cfRule type="cellIs" dxfId="3" priority="5" operator="lessThan">
      <formula>0</formula>
    </cfRule>
    <cfRule type="cellIs" dxfId="2" priority="6" operator="greaterThanOrEqual">
      <formula>0</formula>
    </cfRule>
  </conditionalFormatting>
  <conditionalFormatting sqref="B61:C62">
    <cfRule type="containsText" dxfId="1" priority="3" operator="containsText" text="APTO">
      <formula>NOT(ISERROR(SEARCH("APTO",B61)))</formula>
    </cfRule>
    <cfRule type="containsText" dxfId="0" priority="4" operator="containsText" text="NEGATIVO">
      <formula>NOT(ISERROR(SEARCH("NEGATIVO",B61)))</formula>
    </cfRule>
  </conditionalFormatting>
  <dataValidations count="6">
    <dataValidation type="list" showInputMessage="1" showErrorMessage="1" errorTitle="ADVERTENCIA" error="DEBE INGRESAR UNA UNIDAD MAYOR DEL LISTADO._x000a__x000a_GRACIAS" sqref="C12" xr:uid="{00000000-0002-0000-0000-000000000000}">
      <formula1>$F$119:$F$134</formula1>
    </dataValidation>
    <dataValidation type="list" showInputMessage="1" showErrorMessage="1" errorTitle="ADVERTENCIA" error="DEBE INGRESAR UNA UNIDAD EJECUTORA DEL LISTADO._x000a__x000a_GRACIAS" sqref="C13" xr:uid="{00000000-0002-0000-0000-000001000000}">
      <formula1>$F$32:$F$110</formula1>
    </dataValidation>
    <dataValidation type="whole" allowBlank="1" showInputMessage="1" showErrorMessage="1" errorTitle="ADVERTENCIA" error="DEBE INTRODUCIR UN NÚMERO ENTERO" sqref="C18:C19" xr:uid="{00000000-0002-0000-0000-000002000000}">
      <formula1>0</formula1>
      <formula2>9.99999999999999E+64</formula2>
    </dataValidation>
    <dataValidation type="whole" allowBlank="1" showInputMessage="1" showErrorMessage="1" errorTitle="ADVERTENCIA" error="DEBE INTRODUCIR UN NÚMERO ENTERO" sqref="C33:C52 C31 C24:C29" xr:uid="{00000000-0002-0000-0000-000003000000}">
      <formula1>0</formula1>
      <formula2>9.99999999999999E+33</formula2>
    </dataValidation>
    <dataValidation allowBlank="1" showInputMessage="1" showErrorMessage="1" errorTitle="ADVERTENCIA" error="DEBE INTRODUCIR UN NÚMERO ENTERO" sqref="B30 B32" xr:uid="{00000000-0002-0000-0000-000004000000}"/>
    <dataValidation type="list" errorStyle="information" showInputMessage="1" showErrorMessage="1" errorTitle="ADVERTENCIA" error="DEBE INGRESAR UN TIPO DE PROYECTO DEL LISTADO._x000a__x000a_GRACIAS" sqref="C14:C15" xr:uid="{00000000-0002-0000-0000-000005000000}">
      <formula1>$F$10:$F$28</formula1>
    </dataValidation>
  </dataValidations>
  <pageMargins left="0.7" right="0.7" top="0.75" bottom="0.75" header="0.3" footer="0.3"/>
  <pageSetup orientation="portrait" r:id="rId1"/>
  <ignoredErrors>
    <ignoredError sqref="C59:C60" evalError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PRESUPUESTO PROYECTOS 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2021-12-24T13:15:44Z</dcterms:modified>
</cp:coreProperties>
</file>